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0" windowWidth="26940" windowHeight="12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<sst xmlns="http://schemas.openxmlformats.org/spreadsheetml/2006/main" count="77" uniqueCount="73">
  <si>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S400</t>
  </si>
  <si>
    <t>S800</t>
  </si>
  <si>
    <t>S1200</t>
  </si>
  <si>
    <t>S1600</t>
  </si>
  <si>
    <t>S2200</t>
  </si>
  <si>
    <t>S3200</t>
  </si>
  <si>
    <t>Airflow (cfm)</t>
  </si>
  <si>
    <t>Velocity (fpm)</t>
  </si>
  <si>
    <t>Model</t>
  </si>
  <si>
    <t>Airflow /</t>
  </si>
  <si>
    <t>Formulae:</t>
  </si>
  <si>
    <t>Airflow (cfm) /</t>
  </si>
  <si>
    <t>Height (in) /</t>
  </si>
  <si>
    <r>
      <t>Area (ft</t>
    </r>
    <r>
      <rPr>
        <b/>
        <u val="single"/>
        <vertAlign val="superscript"/>
        <sz val="12"/>
        <rFont val="Arial"/>
        <family val="2"/>
      </rPr>
      <t>2</t>
    </r>
    <r>
      <rPr>
        <b/>
        <u val="single"/>
        <sz val="12"/>
        <rFont val="Arial"/>
        <family val="2"/>
      </rPr>
      <t>)</t>
    </r>
  </si>
  <si>
    <r>
      <t>Area (ft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 =</t>
    </r>
  </si>
  <si>
    <t>with Standard Discharge Accessories</t>
  </si>
  <si>
    <t>M110 w/o</t>
  </si>
  <si>
    <t>M112 w/o</t>
  </si>
  <si>
    <t>M115 w/o</t>
  </si>
  <si>
    <t>M118 w/o</t>
  </si>
  <si>
    <t>M120 w/o</t>
  </si>
  <si>
    <t>M125 w/o</t>
  </si>
  <si>
    <t>M130 w/o</t>
  </si>
  <si>
    <t>M136 w/o</t>
  </si>
  <si>
    <t>Width (in)</t>
  </si>
  <si>
    <t xml:space="preserve"> x 144 =</t>
  </si>
  <si>
    <t xml:space="preserve"> Velocity (fpm)</t>
  </si>
  <si>
    <t>Discharge Velocities for Cambridge Heaters</t>
  </si>
  <si>
    <t>Airflow* (cfm)</t>
  </si>
  <si>
    <t>* Discharge airflow at maximum rated temperature rise</t>
  </si>
  <si>
    <t>S1850</t>
  </si>
  <si>
    <t>S950</t>
  </si>
  <si>
    <t>Inlet</t>
  </si>
  <si>
    <t>SA250</t>
  </si>
  <si>
    <t>M110 w/3 way plenum</t>
  </si>
  <si>
    <t>M110 w/4 way plenum</t>
  </si>
  <si>
    <t>M112 w/3 way plenum</t>
  </si>
  <si>
    <t>M112 w/4 way plenum</t>
  </si>
  <si>
    <t>M115 w/3 way plenum</t>
  </si>
  <si>
    <t>M115 w/4 way plenum</t>
  </si>
  <si>
    <t>M118 w/3 way plenum</t>
  </si>
  <si>
    <t>M118 w/4 way plenum</t>
  </si>
  <si>
    <t>M120 w/3 way plenum</t>
  </si>
  <si>
    <t>M120 w/4 way plenum</t>
  </si>
  <si>
    <t>M125 w/3 way plenum</t>
  </si>
  <si>
    <t>M125 w/4 way plenum</t>
  </si>
  <si>
    <t>M130 w/3 way plenum</t>
  </si>
  <si>
    <t>M130 w/4 way plenum</t>
  </si>
  <si>
    <t>M136 w/3 way plenum</t>
  </si>
  <si>
    <t>M136 w/4 way plenum</t>
  </si>
  <si>
    <t>M110 w/4 way diffuser</t>
  </si>
  <si>
    <t>M112 w/3 way diffuser</t>
  </si>
  <si>
    <t>M112 w/4 way diffuser</t>
  </si>
  <si>
    <t>M115 w/3 way diffuser</t>
  </si>
  <si>
    <t>M115 w/4 way diffuser</t>
  </si>
  <si>
    <t>M118 w/4 way diffuser</t>
  </si>
  <si>
    <t>M110 w/3 way diffuser</t>
  </si>
  <si>
    <t>M118 w/3 way diffuser</t>
  </si>
  <si>
    <t>M120 w/3 way diffuser</t>
  </si>
  <si>
    <t>M120 w/4 way diffuser</t>
  </si>
  <si>
    <t>M125 w/3 way diffuser</t>
  </si>
  <si>
    <t>M125 w/4 way diffuser</t>
  </si>
  <si>
    <t>M130 w/3 way diffuser</t>
  </si>
  <si>
    <t>M130 w/4 way diffuser</t>
  </si>
  <si>
    <t>M136 w/3 way diffuser</t>
  </si>
  <si>
    <t>M136 w/4 way diffuser</t>
  </si>
  <si>
    <t>M140 w/3 way plenum</t>
  </si>
  <si>
    <t>M140 w/4 way plenum</t>
  </si>
  <si>
    <t>M140 w/3 way diffuser</t>
  </si>
  <si>
    <t>M140 w/4 way diffuser</t>
  </si>
  <si>
    <t>SA350</t>
  </si>
  <si>
    <t>Discharge</t>
  </si>
  <si>
    <t>Discharge velocity is a critical function of a heater's being able to properly distribute heat throughout a building.  The air entrainment resulting from the higher discharge velocities of the S-Series heaters is one reason why the temperature differences from front to back and from floor to ceiling are typically within 3°-5°.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</si>
</sst>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b/>
      <u val="single"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16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209550</xdr:colOff>
      <xdr:row>0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0"/>
          <a:ext cx="190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K76"/>
  <sheetViews>
    <sheetView showGridLines="0" showZeros="0" tabSelected="1" zoomScalePageLayoutView="0" workbookViewId="0" topLeftCell="A69">
      <selection activeCell="J4" sqref="J4"/>
    </sheetView>
  </sheetViews>
  <sheetFormatPr defaultColWidth="11.421875" defaultRowHeight="12.75"/>
  <cols>
    <col min="1" max="1" width="13.421875" style="0" customWidth="1"/>
    <col min="2" max="2" width="16.421875" style="0" customWidth="1"/>
    <col min="3" max="3" width="14.28125" style="0" customWidth="1"/>
    <col min="4" max="4" width="11.140625" style="0" customWidth="1"/>
    <col min="5" max="5" width="9.140625" style="0" customWidth="1"/>
    <col min="6" max="6" width="8.8515625" style="0" customWidth="1"/>
    <col min="7" max="7" width="14.8515625" style="0" customWidth="1"/>
    <col min="8" max="10" width="8.8515625" style="0" customWidth="1"/>
    <col min="11" max="11" width="9.140625" style="0" customWidth="1"/>
    <col min="12" max="16384" width="8.8515625" style="0" customWidth="1"/>
  </cols>
  <sheetData>
    <row r="1" ht="46.5" customHeight="1"/>
    <row r="2" spans="1:8" ht="18">
      <c r="A2" s="20" t="s">
        <v>27</v>
      </c>
      <c r="B2" s="20"/>
      <c r="C2" s="20"/>
      <c r="D2" s="20"/>
      <c r="E2" s="20"/>
      <c r="F2" s="20"/>
      <c r="G2" s="20"/>
      <c r="H2" s="2"/>
    </row>
    <row r="3" spans="1:8" ht="18">
      <c r="A3" s="20" t="s">
        <v>15</v>
      </c>
      <c r="B3" s="20"/>
      <c r="C3" s="20"/>
      <c r="D3" s="20"/>
      <c r="E3" s="20"/>
      <c r="F3" s="20"/>
      <c r="G3" s="20"/>
      <c r="H3" s="2"/>
    </row>
    <row r="4" ht="9.75" customHeight="1">
      <c r="A4" s="1"/>
    </row>
    <row r="5" spans="1:7" ht="67.5" customHeight="1">
      <c r="A5" s="18" t="s">
        <v>72</v>
      </c>
      <c r="B5" s="19"/>
      <c r="C5" s="19"/>
      <c r="D5" s="19"/>
      <c r="E5" s="19"/>
      <c r="F5" s="19"/>
      <c r="G5" s="19"/>
    </row>
    <row r="6" spans="1:7" ht="17.25" customHeight="1" thickBot="1">
      <c r="A6" s="14"/>
      <c r="B6" s="15"/>
      <c r="C6" s="21" t="s">
        <v>71</v>
      </c>
      <c r="D6" s="21"/>
      <c r="E6" s="21"/>
      <c r="F6" s="21"/>
      <c r="G6" s="15"/>
    </row>
    <row r="7" spans="2:11" ht="18">
      <c r="B7" s="5" t="s">
        <v>8</v>
      </c>
      <c r="C7" s="5" t="s">
        <v>28</v>
      </c>
      <c r="D7" s="5" t="s">
        <v>13</v>
      </c>
      <c r="E7" s="4" t="s">
        <v>7</v>
      </c>
      <c r="K7" t="s">
        <v>32</v>
      </c>
    </row>
    <row r="8" spans="2:11" ht="15.75">
      <c r="B8" s="9" t="s">
        <v>33</v>
      </c>
      <c r="C8" s="17">
        <f>AirExpansion(140,K8)</f>
        <v>1565.2173913043478</v>
      </c>
      <c r="D8" s="7">
        <f>6.5*13/144</f>
        <v>0.5868055555555556</v>
      </c>
      <c r="E8" s="8">
        <f>C8/D8</f>
        <v>2667.3527141754566</v>
      </c>
      <c r="K8" s="12">
        <v>1200</v>
      </c>
    </row>
    <row r="9" spans="2:11" ht="15.75">
      <c r="B9" s="9" t="s">
        <v>70</v>
      </c>
      <c r="C9" s="17">
        <f>AirExpansion(140,K9)</f>
        <v>2113.0434782608695</v>
      </c>
      <c r="D9" s="7">
        <f>6.5*13/144</f>
        <v>0.5868055555555556</v>
      </c>
      <c r="E9" s="8">
        <f>C9/D9</f>
        <v>3600.926164136866</v>
      </c>
      <c r="K9" s="12">
        <v>1620</v>
      </c>
    </row>
    <row r="10" spans="2:11" ht="15.75">
      <c r="B10" s="9" t="s">
        <v>0</v>
      </c>
      <c r="C10" s="17">
        <f aca="true" t="shared" si="0" ref="C10:C17">AirExpansion(160,K10)</f>
        <v>3032.608695652174</v>
      </c>
      <c r="D10" s="7">
        <f>11*22/144</f>
        <v>1.6805555555555556</v>
      </c>
      <c r="E10" s="8">
        <f aca="true" t="shared" si="1" ref="E10:E17">C10/D10</f>
        <v>1804.5274883219547</v>
      </c>
      <c r="K10" s="12">
        <v>2250</v>
      </c>
    </row>
    <row r="11" spans="2:11" ht="15.75">
      <c r="B11" s="9" t="s">
        <v>1</v>
      </c>
      <c r="C11" s="17">
        <f t="shared" si="0"/>
        <v>4717.391304347826</v>
      </c>
      <c r="D11" s="7">
        <f>11*22/144</f>
        <v>1.6805555555555556</v>
      </c>
      <c r="E11" s="8">
        <f t="shared" si="1"/>
        <v>2807.0427596119293</v>
      </c>
      <c r="K11" s="12">
        <v>3500</v>
      </c>
    </row>
    <row r="12" spans="2:11" ht="15.75">
      <c r="B12" s="9" t="s">
        <v>31</v>
      </c>
      <c r="C12" s="17">
        <f t="shared" si="0"/>
        <v>6739.130434782609</v>
      </c>
      <c r="D12" s="7">
        <f>11*33/144</f>
        <v>2.5208333333333335</v>
      </c>
      <c r="E12" s="8">
        <f t="shared" si="1"/>
        <v>2673.374056773266</v>
      </c>
      <c r="K12" s="12">
        <v>5000</v>
      </c>
    </row>
    <row r="13" spans="2:11" ht="15.75">
      <c r="B13" s="9" t="s">
        <v>2</v>
      </c>
      <c r="C13" s="17">
        <f t="shared" si="0"/>
        <v>7817.391304347826</v>
      </c>
      <c r="D13" s="7">
        <v>3.6</v>
      </c>
      <c r="E13" s="8">
        <f t="shared" si="1"/>
        <v>2171.4975845410627</v>
      </c>
      <c r="K13" s="12">
        <v>5800</v>
      </c>
    </row>
    <row r="14" spans="2:11" ht="15.75">
      <c r="B14" s="9" t="s">
        <v>3</v>
      </c>
      <c r="C14" s="17">
        <f t="shared" si="0"/>
        <v>9353.91304347826</v>
      </c>
      <c r="D14" s="7">
        <v>3.6</v>
      </c>
      <c r="E14" s="8">
        <f t="shared" si="1"/>
        <v>2598.309178743961</v>
      </c>
      <c r="K14" s="12">
        <v>6940</v>
      </c>
    </row>
    <row r="15" spans="2:11" ht="15.75">
      <c r="B15" s="9" t="s">
        <v>30</v>
      </c>
      <c r="C15" s="17">
        <f t="shared" si="0"/>
        <v>13478.260869565218</v>
      </c>
      <c r="D15" s="7">
        <f>11*66/144</f>
        <v>5.041666666666667</v>
      </c>
      <c r="E15" s="8">
        <f t="shared" si="1"/>
        <v>2673.374056773266</v>
      </c>
      <c r="K15" s="12">
        <v>10000</v>
      </c>
    </row>
    <row r="16" spans="2:11" ht="15.75">
      <c r="B16" s="9" t="s">
        <v>4</v>
      </c>
      <c r="C16" s="17">
        <v>15114</v>
      </c>
      <c r="D16" s="7">
        <v>6.9</v>
      </c>
      <c r="E16" s="8">
        <f t="shared" si="1"/>
        <v>2190.4347826086955</v>
      </c>
      <c r="K16" s="12">
        <v>12500</v>
      </c>
    </row>
    <row r="17" spans="2:11" ht="15.75">
      <c r="B17" s="9" t="s">
        <v>5</v>
      </c>
      <c r="C17" s="17">
        <f t="shared" si="0"/>
        <v>19408.695652173912</v>
      </c>
      <c r="D17" s="7">
        <v>6.9</v>
      </c>
      <c r="E17" s="8">
        <f t="shared" si="1"/>
        <v>2812.8544423440453</v>
      </c>
      <c r="K17" s="12">
        <v>14400</v>
      </c>
    </row>
    <row r="18" spans="2:5" ht="15.75">
      <c r="B18" s="9"/>
      <c r="C18" s="3"/>
      <c r="D18" s="3"/>
      <c r="E18" s="3"/>
    </row>
    <row r="19" spans="2:5" ht="15.75">
      <c r="B19" s="16" t="s">
        <v>34</v>
      </c>
      <c r="C19" s="6">
        <v>3000</v>
      </c>
      <c r="D19" s="7">
        <v>6.8</v>
      </c>
      <c r="E19" s="8">
        <f aca="true" t="shared" si="2" ref="E19:E48">C19/D19</f>
        <v>441.1764705882353</v>
      </c>
    </row>
    <row r="20" spans="2:5" ht="15.75">
      <c r="B20" s="16" t="s">
        <v>35</v>
      </c>
      <c r="C20" s="6">
        <v>3000</v>
      </c>
      <c r="D20" s="7">
        <v>6</v>
      </c>
      <c r="E20" s="8">
        <f t="shared" si="2"/>
        <v>500</v>
      </c>
    </row>
    <row r="21" spans="2:5" ht="15.75">
      <c r="B21" s="16" t="s">
        <v>56</v>
      </c>
      <c r="C21" s="6">
        <v>3000</v>
      </c>
      <c r="D21" s="7">
        <v>4</v>
      </c>
      <c r="E21" s="8">
        <f>C21/D21</f>
        <v>750</v>
      </c>
    </row>
    <row r="22" spans="2:5" ht="15.75">
      <c r="B22" s="16" t="s">
        <v>50</v>
      </c>
      <c r="C22" s="6">
        <v>3000</v>
      </c>
      <c r="D22" s="7">
        <v>5.01</v>
      </c>
      <c r="E22" s="8">
        <f>C22/D22</f>
        <v>598.8023952095808</v>
      </c>
    </row>
    <row r="23" spans="2:5" ht="15.75">
      <c r="B23" s="16" t="s">
        <v>36</v>
      </c>
      <c r="C23" s="6">
        <v>4200</v>
      </c>
      <c r="D23" s="7">
        <v>7.65</v>
      </c>
      <c r="E23" s="8">
        <f t="shared" si="2"/>
        <v>549.0196078431372</v>
      </c>
    </row>
    <row r="24" spans="2:5" ht="15.75">
      <c r="B24" s="16" t="s">
        <v>37</v>
      </c>
      <c r="C24" s="6">
        <v>4200</v>
      </c>
      <c r="D24" s="7">
        <f>4*1.72</f>
        <v>6.88</v>
      </c>
      <c r="E24" s="8">
        <f t="shared" si="2"/>
        <v>610.4651162790698</v>
      </c>
    </row>
    <row r="25" spans="2:5" ht="15.75">
      <c r="B25" s="16" t="s">
        <v>51</v>
      </c>
      <c r="C25" s="6">
        <v>4200</v>
      </c>
      <c r="D25" s="7">
        <v>3.95</v>
      </c>
      <c r="E25" s="8">
        <f>C25/D25</f>
        <v>1063.2911392405063</v>
      </c>
    </row>
    <row r="26" spans="2:5" ht="15.75">
      <c r="B26" s="16" t="s">
        <v>52</v>
      </c>
      <c r="C26" s="6">
        <v>4200</v>
      </c>
      <c r="D26" s="7">
        <v>5</v>
      </c>
      <c r="E26" s="8">
        <f>C26/D26</f>
        <v>840</v>
      </c>
    </row>
    <row r="27" spans="2:5" ht="15.75">
      <c r="B27" s="16" t="s">
        <v>38</v>
      </c>
      <c r="C27" s="6">
        <v>7500</v>
      </c>
      <c r="D27" s="7">
        <v>9.93</v>
      </c>
      <c r="E27" s="8">
        <f t="shared" si="2"/>
        <v>755.2870090634441</v>
      </c>
    </row>
    <row r="28" spans="2:5" ht="15.75">
      <c r="B28" s="16" t="s">
        <v>39</v>
      </c>
      <c r="C28" s="6">
        <v>7500</v>
      </c>
      <c r="D28" s="7">
        <f>4*2.89</f>
        <v>11.56</v>
      </c>
      <c r="E28" s="8">
        <f t="shared" si="2"/>
        <v>648.7889273356401</v>
      </c>
    </row>
    <row r="29" spans="2:5" ht="15.75">
      <c r="B29" s="16" t="s">
        <v>53</v>
      </c>
      <c r="C29" s="6">
        <v>7500</v>
      </c>
      <c r="D29" s="7">
        <v>6.44</v>
      </c>
      <c r="E29" s="8">
        <f>C29/D29</f>
        <v>1164.5962732919254</v>
      </c>
    </row>
    <row r="30" spans="2:5" ht="15.75">
      <c r="B30" s="16" t="s">
        <v>54</v>
      </c>
      <c r="C30" s="6">
        <v>7500</v>
      </c>
      <c r="D30" s="7">
        <v>8.11</v>
      </c>
      <c r="E30" s="8">
        <f>C30/D30</f>
        <v>924.7842170160296</v>
      </c>
    </row>
    <row r="31" spans="2:5" ht="15.75">
      <c r="B31" s="16" t="s">
        <v>40</v>
      </c>
      <c r="C31" s="6">
        <v>11000</v>
      </c>
      <c r="D31" s="7">
        <v>14.71</v>
      </c>
      <c r="E31" s="8">
        <f t="shared" si="2"/>
        <v>747.7906186267844</v>
      </c>
    </row>
    <row r="32" spans="2:5" ht="15.75">
      <c r="B32" s="16" t="s">
        <v>41</v>
      </c>
      <c r="C32" s="6">
        <v>11000</v>
      </c>
      <c r="D32" s="7">
        <f>8*2.29</f>
        <v>18.32</v>
      </c>
      <c r="E32" s="8">
        <f t="shared" si="2"/>
        <v>600.4366812227074</v>
      </c>
    </row>
    <row r="33" spans="2:5" ht="15.75">
      <c r="B33" s="16" t="s">
        <v>57</v>
      </c>
      <c r="C33" s="6">
        <v>11000</v>
      </c>
      <c r="D33" s="7">
        <v>8.24</v>
      </c>
      <c r="E33" s="8">
        <f>C33/D33</f>
        <v>1334.9514563106795</v>
      </c>
    </row>
    <row r="34" spans="2:5" ht="15.75">
      <c r="B34" s="16" t="s">
        <v>55</v>
      </c>
      <c r="C34" s="6">
        <v>11000</v>
      </c>
      <c r="D34" s="7">
        <v>10.3</v>
      </c>
      <c r="E34" s="8">
        <f>C34/D34</f>
        <v>1067.9611650485435</v>
      </c>
    </row>
    <row r="35" spans="2:5" ht="15.75">
      <c r="B35" s="16" t="s">
        <v>42</v>
      </c>
      <c r="C35" s="6">
        <v>18000</v>
      </c>
      <c r="D35" s="7">
        <v>22.75</v>
      </c>
      <c r="E35" s="8">
        <f t="shared" si="2"/>
        <v>791.2087912087912</v>
      </c>
    </row>
    <row r="36" spans="2:5" ht="15.75">
      <c r="B36" s="16" t="s">
        <v>43</v>
      </c>
      <c r="C36" s="6">
        <v>18000</v>
      </c>
      <c r="D36" s="7">
        <f>8*3.06</f>
        <v>24.48</v>
      </c>
      <c r="E36" s="8">
        <f t="shared" si="2"/>
        <v>735.2941176470588</v>
      </c>
    </row>
    <row r="37" spans="2:5" ht="15.75">
      <c r="B37" s="16" t="s">
        <v>58</v>
      </c>
      <c r="C37" s="6">
        <v>18000</v>
      </c>
      <c r="D37" s="7">
        <v>11.2</v>
      </c>
      <c r="E37" s="8">
        <f>C37/D37</f>
        <v>1607.1428571428573</v>
      </c>
    </row>
    <row r="38" spans="2:5" ht="15.75">
      <c r="B38" s="16" t="s">
        <v>59</v>
      </c>
      <c r="C38" s="6">
        <v>18000</v>
      </c>
      <c r="D38" s="7">
        <v>14</v>
      </c>
      <c r="E38" s="8">
        <f>C38/D38</f>
        <v>1285.7142857142858</v>
      </c>
    </row>
    <row r="39" spans="2:5" ht="15.75">
      <c r="B39" s="16" t="s">
        <v>44</v>
      </c>
      <c r="C39" s="6">
        <v>27000</v>
      </c>
      <c r="D39" s="7">
        <v>34.44</v>
      </c>
      <c r="E39" s="8">
        <f t="shared" si="2"/>
        <v>783.9721254355401</v>
      </c>
    </row>
    <row r="40" spans="2:5" ht="15.75">
      <c r="B40" s="16" t="s">
        <v>45</v>
      </c>
      <c r="C40" s="6">
        <v>27000</v>
      </c>
      <c r="D40" s="7">
        <f>12*3.06</f>
        <v>36.72</v>
      </c>
      <c r="E40" s="8">
        <f t="shared" si="2"/>
        <v>735.2941176470589</v>
      </c>
    </row>
    <row r="41" spans="2:5" ht="15.75">
      <c r="B41" s="16" t="s">
        <v>60</v>
      </c>
      <c r="C41" s="6">
        <v>27000</v>
      </c>
      <c r="D41" s="7">
        <v>16.4</v>
      </c>
      <c r="E41" s="8">
        <f>C41/D41</f>
        <v>1646.3414634146343</v>
      </c>
    </row>
    <row r="42" spans="2:5" ht="15.75">
      <c r="B42" s="16" t="s">
        <v>61</v>
      </c>
      <c r="C42" s="6">
        <v>27000</v>
      </c>
      <c r="D42" s="7">
        <v>20.5</v>
      </c>
      <c r="E42" s="8">
        <f>C42/D42</f>
        <v>1317.0731707317073</v>
      </c>
    </row>
    <row r="43" spans="2:5" ht="15.75">
      <c r="B43" s="16" t="s">
        <v>46</v>
      </c>
      <c r="C43" s="6">
        <v>38000</v>
      </c>
      <c r="D43" s="7">
        <v>45.84</v>
      </c>
      <c r="E43" s="8">
        <f t="shared" si="2"/>
        <v>828.9703315881326</v>
      </c>
    </row>
    <row r="44" spans="2:5" ht="15.75">
      <c r="B44" s="16" t="s">
        <v>47</v>
      </c>
      <c r="C44" s="6">
        <v>38000</v>
      </c>
      <c r="D44" s="7">
        <f>12*4.59</f>
        <v>55.08</v>
      </c>
      <c r="E44" s="8">
        <f t="shared" si="2"/>
        <v>689.9055918663762</v>
      </c>
    </row>
    <row r="45" spans="2:5" ht="15.75">
      <c r="B45" s="16" t="s">
        <v>62</v>
      </c>
      <c r="C45" s="6">
        <v>38000</v>
      </c>
      <c r="D45" s="7">
        <v>23.12</v>
      </c>
      <c r="E45" s="8">
        <f>C45/D45</f>
        <v>1643.598615916955</v>
      </c>
    </row>
    <row r="46" spans="2:5" ht="15.75">
      <c r="B46" s="16" t="s">
        <v>63</v>
      </c>
      <c r="C46" s="6">
        <v>38000</v>
      </c>
      <c r="D46" s="7">
        <v>28.9</v>
      </c>
      <c r="E46" s="8">
        <f>C46/D46</f>
        <v>1314.878892733564</v>
      </c>
    </row>
    <row r="47" spans="2:5" ht="15.75">
      <c r="B47" s="16" t="s">
        <v>48</v>
      </c>
      <c r="C47" s="6">
        <v>50000</v>
      </c>
      <c r="D47" s="7">
        <v>55.08</v>
      </c>
      <c r="E47" s="8">
        <f t="shared" si="2"/>
        <v>907.770515613653</v>
      </c>
    </row>
    <row r="48" spans="2:5" ht="15.75">
      <c r="B48" s="16" t="s">
        <v>49</v>
      </c>
      <c r="C48" s="6">
        <v>50000</v>
      </c>
      <c r="D48" s="7">
        <f>16*4.59</f>
        <v>73.44</v>
      </c>
      <c r="E48" s="8">
        <f t="shared" si="2"/>
        <v>680.8278867102397</v>
      </c>
    </row>
    <row r="49" spans="2:5" ht="15.75">
      <c r="B49" s="16" t="s">
        <v>64</v>
      </c>
      <c r="C49" s="6">
        <v>50000</v>
      </c>
      <c r="D49" s="7">
        <v>26</v>
      </c>
      <c r="E49" s="8">
        <f aca="true" t="shared" si="3" ref="E49:E54">C49/D49</f>
        <v>1923.076923076923</v>
      </c>
    </row>
    <row r="50" spans="2:5" ht="15.75">
      <c r="B50" s="16" t="s">
        <v>65</v>
      </c>
      <c r="C50" s="6">
        <v>50000</v>
      </c>
      <c r="D50" s="7">
        <v>38</v>
      </c>
      <c r="E50" s="8">
        <f t="shared" si="3"/>
        <v>1315.7894736842106</v>
      </c>
    </row>
    <row r="51" spans="2:5" ht="15.75">
      <c r="B51" s="16" t="s">
        <v>66</v>
      </c>
      <c r="C51" s="6">
        <v>75000</v>
      </c>
      <c r="D51" s="7">
        <v>122.72</v>
      </c>
      <c r="E51" s="8">
        <f t="shared" si="3"/>
        <v>611.1473272490222</v>
      </c>
    </row>
    <row r="52" spans="2:5" ht="15.75">
      <c r="B52" s="16" t="s">
        <v>67</v>
      </c>
      <c r="C52" s="6">
        <v>75000</v>
      </c>
      <c r="D52" s="7">
        <v>163.45</v>
      </c>
      <c r="E52" s="8">
        <f t="shared" si="3"/>
        <v>458.85591924135827</v>
      </c>
    </row>
    <row r="53" spans="2:5" ht="15.75">
      <c r="B53" s="16" t="s">
        <v>68</v>
      </c>
      <c r="C53" s="6">
        <v>75000</v>
      </c>
      <c r="D53" s="7">
        <v>32.6</v>
      </c>
      <c r="E53" s="8">
        <f t="shared" si="3"/>
        <v>2300.6134969325153</v>
      </c>
    </row>
    <row r="54" spans="2:5" ht="15.75">
      <c r="B54" s="16" t="s">
        <v>69</v>
      </c>
      <c r="C54" s="6">
        <v>75000</v>
      </c>
      <c r="D54" s="7">
        <v>51.5</v>
      </c>
      <c r="E54" s="8">
        <f t="shared" si="3"/>
        <v>1456.3106796116506</v>
      </c>
    </row>
    <row r="55" spans="1:5" ht="27.75" customHeight="1">
      <c r="A55" s="13" t="s">
        <v>29</v>
      </c>
      <c r="B55" s="3"/>
      <c r="C55" s="3"/>
      <c r="D55" s="3"/>
      <c r="E55" s="3"/>
    </row>
    <row r="56" spans="2:5" ht="15.75">
      <c r="B56" s="4" t="s">
        <v>10</v>
      </c>
      <c r="C56" s="3"/>
      <c r="D56" s="3"/>
      <c r="E56" s="3"/>
    </row>
    <row r="57" spans="2:5" ht="18">
      <c r="B57" s="3"/>
      <c r="C57" s="9" t="s">
        <v>11</v>
      </c>
      <c r="D57" s="9" t="s">
        <v>14</v>
      </c>
      <c r="E57" s="11" t="s">
        <v>7</v>
      </c>
    </row>
    <row r="58" spans="2:5" ht="15.75">
      <c r="B58" s="3"/>
      <c r="C58" s="6">
        <v>50000</v>
      </c>
      <c r="D58" s="6">
        <v>100</v>
      </c>
      <c r="E58" s="8">
        <f>C58/D58</f>
        <v>500</v>
      </c>
    </row>
    <row r="59" spans="2:5" ht="15.75">
      <c r="B59" s="3"/>
      <c r="C59" s="3"/>
      <c r="D59" s="3"/>
      <c r="E59" s="3"/>
    </row>
    <row r="60" spans="2:6" ht="15.75">
      <c r="B60" s="9" t="s">
        <v>9</v>
      </c>
      <c r="C60" s="9" t="s">
        <v>12</v>
      </c>
      <c r="D60" s="9" t="s">
        <v>24</v>
      </c>
      <c r="F60" s="10" t="s">
        <v>26</v>
      </c>
    </row>
    <row r="61" spans="2:6" ht="15.75">
      <c r="B61" s="6">
        <v>50000</v>
      </c>
      <c r="C61" s="6">
        <v>120</v>
      </c>
      <c r="D61" s="6">
        <v>120</v>
      </c>
      <c r="E61" s="8" t="s">
        <v>25</v>
      </c>
      <c r="F61" s="8">
        <f>B61/D61/D61*144</f>
        <v>500</v>
      </c>
    </row>
    <row r="62" spans="1:5" ht="15.75">
      <c r="A62" s="3"/>
      <c r="B62" s="3"/>
      <c r="C62" s="3"/>
      <c r="D62" s="3"/>
      <c r="E62" s="3"/>
    </row>
    <row r="68" spans="1:4" ht="18">
      <c r="A68" s="5" t="s">
        <v>8</v>
      </c>
      <c r="B68" s="5" t="s">
        <v>6</v>
      </c>
      <c r="C68" s="5" t="s">
        <v>13</v>
      </c>
      <c r="D68" s="4" t="s">
        <v>7</v>
      </c>
    </row>
    <row r="69" spans="1:5" ht="15.75">
      <c r="A69" s="3" t="s">
        <v>16</v>
      </c>
      <c r="B69" s="6">
        <v>3000</v>
      </c>
      <c r="C69" s="7">
        <v>1.2</v>
      </c>
      <c r="D69" s="8">
        <f aca="true" t="shared" si="4" ref="D69:D76">B69/C69</f>
        <v>2500</v>
      </c>
      <c r="E69" s="3"/>
    </row>
    <row r="70" spans="1:5" ht="15.75">
      <c r="A70" s="3" t="s">
        <v>17</v>
      </c>
      <c r="B70" s="6">
        <v>4200</v>
      </c>
      <c r="C70" s="7">
        <v>1.7</v>
      </c>
      <c r="D70" s="8">
        <f t="shared" si="4"/>
        <v>2470.5882352941176</v>
      </c>
      <c r="E70" s="3"/>
    </row>
    <row r="71" spans="1:5" ht="15.75">
      <c r="A71" s="3" t="s">
        <v>18</v>
      </c>
      <c r="B71" s="6">
        <v>7500</v>
      </c>
      <c r="C71" s="7">
        <v>1.7</v>
      </c>
      <c r="D71" s="8">
        <f t="shared" si="4"/>
        <v>4411.764705882353</v>
      </c>
      <c r="E71" s="3"/>
    </row>
    <row r="72" spans="1:5" ht="15.75">
      <c r="A72" s="3" t="s">
        <v>19</v>
      </c>
      <c r="B72" s="6">
        <v>11000</v>
      </c>
      <c r="C72" s="7">
        <v>2.4</v>
      </c>
      <c r="D72" s="8">
        <f t="shared" si="4"/>
        <v>4583.333333333334</v>
      </c>
      <c r="E72" s="3"/>
    </row>
    <row r="73" spans="1:5" ht="15.75">
      <c r="A73" s="3" t="s">
        <v>20</v>
      </c>
      <c r="B73" s="6">
        <v>18000</v>
      </c>
      <c r="C73" s="7">
        <v>4.2</v>
      </c>
      <c r="D73" s="8">
        <f t="shared" si="4"/>
        <v>4285.714285714285</v>
      </c>
      <c r="E73" s="3"/>
    </row>
    <row r="74" spans="1:5" ht="15.75">
      <c r="A74" s="3" t="s">
        <v>21</v>
      </c>
      <c r="B74" s="6">
        <v>27000</v>
      </c>
      <c r="C74" s="7">
        <v>6.7</v>
      </c>
      <c r="D74" s="8">
        <f t="shared" si="4"/>
        <v>4029.8507462686566</v>
      </c>
      <c r="E74" s="3"/>
    </row>
    <row r="75" spans="1:5" ht="15.75">
      <c r="A75" s="3" t="s">
        <v>22</v>
      </c>
      <c r="B75" s="6">
        <v>38000</v>
      </c>
      <c r="C75" s="7">
        <v>9.3</v>
      </c>
      <c r="D75" s="8">
        <f t="shared" si="4"/>
        <v>4086.0215053763436</v>
      </c>
      <c r="E75" s="3"/>
    </row>
    <row r="76" spans="1:5" ht="15.75">
      <c r="A76" s="3" t="s">
        <v>23</v>
      </c>
      <c r="B76" s="6">
        <v>50000</v>
      </c>
      <c r="C76" s="7">
        <v>12.6</v>
      </c>
      <c r="D76" s="8">
        <f t="shared" si="4"/>
        <v>3968.253968253968</v>
      </c>
      <c r="E76" s="3"/>
    </row>
  </sheetData>
  <sheetProtection/>
  <mergeCells count="4">
    <mergeCell ref="A5:G5"/>
    <mergeCell ref="A2:G2"/>
    <mergeCell ref="A3:G3"/>
    <mergeCell ref="C6:F6"/>
  </mergeCells>
  <printOptions/>
  <pageMargins left="0.75" right="0.75" top="1" bottom="1" header="0.5" footer="0.25"/>
  <pageSetup fitToHeight="1" fitToWidth="1" horizontalDpi="300" verticalDpi="300" orientation="landscape" scale="52"/>
  <headerFooter alignWithMargins="0">
    <oddFooter>&amp;C&amp;8&amp;F
The information contained herein is confidential and is not to be used without written consent of Cambridge Engineering, Inc.
Copyright © 2003 Cambridge Engineering, Inc.       All Rights Reserved
&amp;R&amp;8Revised 7/29/02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Cambridge Engineering,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Melchers</dc:creator>
  <cp:keywords/>
  <dc:description/>
  <cp:lastModifiedBy>Randy Niederer</cp:lastModifiedBy>
  <cp:lastPrinted>2013-10-26T01:02:28Z</cp:lastPrinted>
  <dcterms:created xsi:type="dcterms:W3CDTF">2002-03-20T22:17:11Z</dcterms:created>
  <dcterms:modified xsi:type="dcterms:W3CDTF">2020-01-20T21:23:16Z</dcterms:modified>
  <cp:category/>
  <cp:version/>
  <cp:contentType/>
  <cp:contentStatus/>
</cp:coreProperties>
</file>